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2  5 (5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<sst xmlns="http://schemas.openxmlformats.org/spreadsheetml/2006/main" count="21" uniqueCount="21">
  <si>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</si>
  <si>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2025年4-6月劳动保障协管员补贴拨款明细表</t>
  </si>
  <si>
    <t>序号</t>
  </si>
  <si>
    <t xml:space="preserve">乡镇名称 </t>
  </si>
  <si>
    <t>人数</t>
  </si>
  <si>
    <t>合  计</t>
  </si>
  <si>
    <t>2025年4-6月实拨金额</t>
  </si>
  <si>
    <t>2025年3月结余</t>
  </si>
  <si>
    <t>备注</t>
  </si>
  <si>
    <t>60%岗位补贴（扣除12月结余）</t>
  </si>
  <si>
    <t>社会保险补贴</t>
  </si>
  <si>
    <t>合计（扣除12月结余）</t>
  </si>
  <si>
    <t>养老</t>
  </si>
  <si>
    <t>医疗</t>
  </si>
  <si>
    <t>失业</t>
  </si>
  <si>
    <t>工伤</t>
  </si>
  <si>
    <t>60%岗位补贴</t>
  </si>
  <si>
    <t>社保补贴</t>
  </si>
  <si>
    <t>白云镇</t>
  </si>
  <si>
    <t>夏云镇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</si>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</sst>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workbookViewId="0">
      <selection activeCell="D7" sqref="D7"/>
    </sheetView>
  </sheetViews>
  <sheetFormatPr defaultColWidth="9" defaultRowHeight="14"/>
  <cols>
    <col min="1" max="1" width="5.25454545454545" customWidth="1"/>
    <col min="2" max="2" width="12" customWidth="1"/>
    <col min="3" max="3" width="6.75454545454545" customWidth="1"/>
    <col min="4" max="4" width="14.0909090909091" customWidth="1"/>
    <col min="5" max="5" width="11" customWidth="1"/>
    <col min="6" max="6" width="12.8181818181818" customWidth="1"/>
    <col min="7" max="7" width="11.2545454545455" customWidth="1"/>
    <col min="8" max="8" width="10.7545454545455" customWidth="1"/>
    <col min="9" max="9" width="9.87272727272727" customWidth="1"/>
    <col min="10" max="10" width="11.9727272727273" customWidth="1"/>
    <col min="11" max="11" width="13.3727272727273" customWidth="1"/>
    <col min="12" max="12" width="12.8727272727273" customWidth="1"/>
    <col min="13" max="13" width="11.3363636363636" customWidth="1"/>
  </cols>
  <sheetData>
    <row r="1" customFormat="1" spans="1:1">
      <c r="A1" t="s">
        <v>0</v>
      </c>
    </row>
    <row r="2" ht="37.5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3"/>
    </row>
    <row r="3" ht="27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/>
      <c r="G3" s="2"/>
      <c r="H3" s="2"/>
      <c r="I3" s="2"/>
      <c r="J3" s="2"/>
      <c r="K3" s="2" t="s">
        <v>7</v>
      </c>
      <c r="L3" s="2"/>
      <c r="M3" s="14" t="s">
        <v>8</v>
      </c>
      <c r="N3" s="13"/>
    </row>
    <row r="4" ht="27.75" customHeight="1" spans="1:14">
      <c r="A4" s="2"/>
      <c r="B4" s="2"/>
      <c r="C4" s="2"/>
      <c r="D4" s="2"/>
      <c r="E4" s="3" t="s">
        <v>9</v>
      </c>
      <c r="F4" s="2" t="s">
        <v>10</v>
      </c>
      <c r="G4" s="2"/>
      <c r="H4" s="2"/>
      <c r="I4" s="2"/>
      <c r="J4" s="2"/>
      <c r="K4" s="2"/>
      <c r="L4" s="2"/>
      <c r="M4" s="14"/>
      <c r="N4" s="13"/>
    </row>
    <row r="5" ht="34.5" customHeight="1" spans="1:14">
      <c r="A5" s="2"/>
      <c r="B5" s="2"/>
      <c r="C5" s="2"/>
      <c r="D5" s="2"/>
      <c r="E5" s="3"/>
      <c r="F5" s="3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14"/>
      <c r="N5" s="13"/>
    </row>
    <row r="6" ht="30" customHeight="1" spans="1:14">
      <c r="A6" s="4">
        <v>1</v>
      </c>
      <c r="B6" s="5" t="s">
        <v>18</v>
      </c>
      <c r="C6" s="6">
        <v>23</v>
      </c>
      <c r="D6" s="7">
        <f>SUM(E6:F6)</f>
        <v>192751.74</v>
      </c>
      <c r="E6" s="7">
        <f>C6*2130*0.6*3-K6</f>
        <v>98208</v>
      </c>
      <c r="F6" s="7">
        <f>SUM(G6:J6)-L6</f>
        <v>94543.7399999999</v>
      </c>
      <c r="G6" s="8">
        <f>814.49*C6*3</f>
        <v>56199.81</v>
      </c>
      <c r="H6" s="8">
        <f>25.45*C6*3</f>
        <v>1756.05</v>
      </c>
      <c r="I6" s="8">
        <f>35.63*C6*3</f>
        <v>2458.47</v>
      </c>
      <c r="J6" s="8">
        <f>322.89*C6*3</f>
        <v>22279.41</v>
      </c>
      <c r="K6" s="15">
        <v>-10026</v>
      </c>
      <c r="L6" s="15">
        <v>-11849.9999999999</v>
      </c>
      <c r="M6" s="14"/>
      <c r="N6" s="13"/>
    </row>
    <row r="7" ht="30" customHeight="1" spans="1:14">
      <c r="A7" s="4">
        <v>2</v>
      </c>
      <c r="B7" s="5" t="s">
        <v>19</v>
      </c>
      <c r="C7" s="9">
        <v>26</v>
      </c>
      <c r="D7" s="7">
        <f>SUM(E7:F7)</f>
        <v>203121.96</v>
      </c>
      <c r="E7" s="7">
        <f>C7*2130*0.6*3-K7</f>
        <v>103482</v>
      </c>
      <c r="F7" s="7">
        <f>SUM(G7:J7)-L7</f>
        <v>99639.96</v>
      </c>
      <c r="G7" s="8">
        <f>814.49*C7*3</f>
        <v>63530.22</v>
      </c>
      <c r="H7" s="8">
        <f>25.45*C7*3</f>
        <v>1985.1</v>
      </c>
      <c r="I7" s="8">
        <f>35.63*C7*3</f>
        <v>2779.14</v>
      </c>
      <c r="J7" s="8">
        <f>322.89*C7*3</f>
        <v>25185.42</v>
      </c>
      <c r="K7" s="15">
        <v>-3798</v>
      </c>
      <c r="L7" s="15">
        <v>-6160.07999999996</v>
      </c>
      <c r="M7" s="14"/>
      <c r="N7" s="13"/>
    </row>
    <row r="8" ht="55.5" customHeight="1" spans="1:14">
      <c r="A8" s="10"/>
      <c r="B8" s="11" t="s">
        <v>20</v>
      </c>
      <c r="C8" s="10">
        <f t="shared" ref="C8:L8" si="0">SUM(C6:C7)</f>
        <v>49</v>
      </c>
      <c r="D8" s="12">
        <f t="shared" si="0"/>
        <v>395873.7</v>
      </c>
      <c r="E8" s="12">
        <f t="shared" si="0"/>
        <v>201690</v>
      </c>
      <c r="F8" s="12">
        <f t="shared" si="0"/>
        <v>194183.7</v>
      </c>
      <c r="G8" s="12">
        <f t="shared" si="0"/>
        <v>119730.03</v>
      </c>
      <c r="H8" s="12">
        <f t="shared" si="0"/>
        <v>3741.15</v>
      </c>
      <c r="I8" s="12">
        <f t="shared" si="0"/>
        <v>5237.61</v>
      </c>
      <c r="J8" s="12">
        <f t="shared" si="0"/>
        <v>47464.83</v>
      </c>
      <c r="K8" s="12">
        <f t="shared" si="0"/>
        <v>-13824</v>
      </c>
      <c r="L8" s="12">
        <f t="shared" si="0"/>
        <v>-18010.0799999999</v>
      </c>
      <c r="M8" s="14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mergeCells count="10">
    <mergeCell ref="A2:M2"/>
    <mergeCell ref="E3:J3"/>
    <mergeCell ref="F4:J4"/>
    <mergeCell ref="A3:A5"/>
    <mergeCell ref="B3:B5"/>
    <mergeCell ref="C3:C5"/>
    <mergeCell ref="D3:D5"/>
    <mergeCell ref="E4:E5"/>
    <mergeCell ref="M3:M4"/>
    <mergeCell ref="K3:L4"/>
  </mergeCells>
  <printOptions horizontalCentered="1"/>
  <pageMargins left="0.708661417322835" right="0.708661417322835" top="0.748031496062992" bottom="0.748031496062992" header="0.31496062992126" footer="0.31496062992126"/>
  <pageSetup paperSize="1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 5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Administrator</cp:lastModifiedBy>
  <dcterms:created xsi:type="dcterms:W3CDTF">2015-06-05T18:17:00Z</dcterms:created>
  <cp:lastPrinted>2019-09-17T06:16:00Z</cp:lastPrinted>
  <dcterms:modified xsi:type="dcterms:W3CDTF">2025-03-13T01:46:21Z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300FBA5CA5624F2BA3E553A7289CA141_13</vt:lpwstr>
  </property>
</Properties>
</file>